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Bear River" sheetId="1" r:id="rId1"/>
    <sheet name="Little Bear" sheetId="2" r:id="rId2"/>
    <sheet name="Blacksmith" sheetId="3" r:id="rId3"/>
    <sheet name="Logan River (2)" sheetId="4" r:id="rId4"/>
  </sheets>
  <definedNames/>
  <calcPr fullCalcOnLoad="1"/>
</workbook>
</file>

<file path=xl/sharedStrings.xml><?xml version="1.0" encoding="utf-8"?>
<sst xmlns="http://schemas.openxmlformats.org/spreadsheetml/2006/main" count="138" uniqueCount="34">
  <si>
    <t>USGS 10109000 LOGAN RIVER ABOVE STATE DAM, NEAR LOGAN, UT</t>
  </si>
  <si>
    <t>00060, Discharge, cubic feet per second,</t>
  </si>
  <si>
    <t>YEAR</t>
  </si>
  <si>
    <t>Monthly mean in cfs   (Calculation Period: 1995-01-01 -&gt; 2006-12-30)</t>
  </si>
  <si>
    <t>Period-of-record for statistical calculation restricted by user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</si>
  <si>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</si>
  <si>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</si>
  <si>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</si>
  <si>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</si>
  <si>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</si>
  <si>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</si>
  <si>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</si>
  <si>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</si>
  <si>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</si>
  <si>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</si>
  <si>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</si>
  <si>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</si>
  <si>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Mean of</t>
  </si>
  <si>
    <t>monthly</t>
  </si>
  <si>
    <t>Discharge</t>
  </si>
  <si>
    <t>** No Incomplete data have been used for statistical calculation</t>
  </si>
  <si>
    <t>May - October</t>
  </si>
  <si>
    <t>November - April</t>
  </si>
  <si>
    <t>Total</t>
  </si>
  <si>
    <t>SGS 10113500 BLACKSMITH FORK AB UP and L CO.'S DAM NR HYRUM, UT</t>
  </si>
  <si>
    <t>USGS 10105900 LITTLE BEAR RIVER AT PARADISE, UT</t>
  </si>
  <si>
    <t>USGS 10092700 BEAR RIVER AT IDAHO-UTAH STATE LINE</t>
  </si>
  <si>
    <t>May - October SD</t>
  </si>
  <si>
    <t>November - April SD</t>
  </si>
  <si>
    <t>STDEV</t>
  </si>
  <si>
    <t>Count</t>
  </si>
  <si>
    <t>Mean</t>
  </si>
  <si>
    <t>CV</t>
  </si>
  <si>
    <t>Nov - 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</si>
</sst>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0" borderId="6" xfId="0" applyBorder="1" applyAlignment="1">
      <alignment/>
    </xf>
    <xf numFmtId="9" fontId="0" fillId="0" borderId="0" xfId="2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16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304800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9075"/>
          <a:ext cx="2743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304800</xdr:colOff>
      <xdr:row>2</xdr:row>
      <xdr:rowOff>66675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352425</xdr:colOff>
      <xdr:row>2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2190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304800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9075"/>
          <a:ext cx="2743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304800</xdr:colOff>
      <xdr:row>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352425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190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5</xdr:col>
      <xdr:colOff>304800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76300"/>
          <a:ext cx="2743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304800</xdr:colOff>
      <xdr:row>5</xdr:row>
      <xdr:rowOff>66675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304800</xdr:colOff>
      <xdr:row>5</xdr:row>
      <xdr:rowOff>66675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352425</xdr:colOff>
      <xdr:row>5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8763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304800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9075"/>
          <a:ext cx="2743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304800</xdr:colOff>
      <xdr:row>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21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352425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190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38"/>
  <sheetViews>
    <sheetView tabSelected="1" workbookViewId="0" topLeftCell="A1">
      <selection activeCell="P25" sqref="P25:Q25"/>
    </sheetView>
  </sheetViews>
  <sheetFormatPr defaultColWidth="9.140625" defaultRowHeight="12.75"/>
  <sheetData>
    <row r="1" ht="17.25">
      <c r="A1" s="1" t="s">
        <v>26</v>
      </c>
    </row>
    <row r="2" ht="12.75">
      <c r="A2" s="2"/>
    </row>
    <row r="3" spans="1:14" ht="12.7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2.75">
      <c r="A4" s="27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4"/>
    </row>
    <row r="5" spans="1:14" ht="12.75">
      <c r="A5" s="28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"/>
    </row>
    <row r="6" spans="1:14" ht="12.75">
      <c r="A6" s="28"/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4"/>
    </row>
    <row r="7" spans="1:17" ht="25.5">
      <c r="A7" s="29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4"/>
      <c r="P7" s="14" t="s">
        <v>21</v>
      </c>
      <c r="Q7" s="14" t="s">
        <v>33</v>
      </c>
    </row>
    <row r="8" spans="1:17" ht="12.75">
      <c r="A8" s="7">
        <v>1995</v>
      </c>
      <c r="B8" s="8">
        <v>472.5</v>
      </c>
      <c r="C8" s="8">
        <v>522.1</v>
      </c>
      <c r="D8" s="8">
        <v>867.9</v>
      </c>
      <c r="E8" s="8">
        <v>713.5</v>
      </c>
      <c r="F8" s="9">
        <v>1104</v>
      </c>
      <c r="G8" s="9">
        <v>1050</v>
      </c>
      <c r="H8" s="8">
        <v>392.5</v>
      </c>
      <c r="I8" s="8">
        <v>553.3</v>
      </c>
      <c r="J8" s="8">
        <v>489</v>
      </c>
      <c r="K8" s="8">
        <v>405.3</v>
      </c>
      <c r="L8" s="8">
        <v>528.2</v>
      </c>
      <c r="M8" s="8">
        <v>553.2</v>
      </c>
      <c r="N8" s="4"/>
      <c r="P8">
        <f>AVERAGE(F8:K8)</f>
        <v>665.6833333333334</v>
      </c>
      <c r="Q8">
        <f>AVERAGE(L8:M8,B8:E8)</f>
        <v>609.5666666666667</v>
      </c>
    </row>
    <row r="9" spans="1:17" ht="12.75">
      <c r="A9" s="7">
        <v>1996</v>
      </c>
      <c r="B9" s="8">
        <v>448.4</v>
      </c>
      <c r="C9" s="8">
        <v>602.6</v>
      </c>
      <c r="D9" s="8">
        <v>734.2</v>
      </c>
      <c r="E9" s="9">
        <v>1409</v>
      </c>
      <c r="F9" s="9">
        <v>1495</v>
      </c>
      <c r="G9" s="9">
        <v>1152</v>
      </c>
      <c r="H9" s="8">
        <v>493.7</v>
      </c>
      <c r="I9" s="8">
        <v>530.3</v>
      </c>
      <c r="J9" s="8">
        <v>463</v>
      </c>
      <c r="K9" s="8">
        <v>449.4</v>
      </c>
      <c r="L9" s="8">
        <v>562</v>
      </c>
      <c r="M9" s="8">
        <v>705.7</v>
      </c>
      <c r="N9" s="4"/>
      <c r="P9">
        <f aca="true" t="shared" si="0" ref="P9:P19">AVERAGE(F9:K9)</f>
        <v>763.9</v>
      </c>
      <c r="Q9">
        <f aca="true" t="shared" si="1" ref="Q9:Q19">AVERAGE(L9:M9,B9:E9)</f>
        <v>743.65</v>
      </c>
    </row>
    <row r="10" spans="1:17" ht="12.75">
      <c r="A10" s="7">
        <v>1997</v>
      </c>
      <c r="B10" s="8">
        <v>777.1</v>
      </c>
      <c r="C10" s="8">
        <v>646.9</v>
      </c>
      <c r="D10" s="9">
        <v>1437</v>
      </c>
      <c r="E10" s="9">
        <v>2125</v>
      </c>
      <c r="F10" s="9">
        <v>2603</v>
      </c>
      <c r="G10" s="9">
        <v>2422</v>
      </c>
      <c r="H10" s="9">
        <v>1252</v>
      </c>
      <c r="I10" s="9">
        <v>1504</v>
      </c>
      <c r="J10" s="9">
        <v>1675</v>
      </c>
      <c r="K10" s="9">
        <v>1776</v>
      </c>
      <c r="L10" s="9">
        <v>1855</v>
      </c>
      <c r="M10" s="9">
        <v>1392</v>
      </c>
      <c r="N10" s="4"/>
      <c r="P10">
        <f t="shared" si="0"/>
        <v>1872</v>
      </c>
      <c r="Q10">
        <f t="shared" si="1"/>
        <v>1372.1666666666667</v>
      </c>
    </row>
    <row r="11" spans="1:17" ht="12.75">
      <c r="A11" s="7">
        <v>1998</v>
      </c>
      <c r="B11" s="9">
        <v>1512</v>
      </c>
      <c r="C11" s="9">
        <v>1586</v>
      </c>
      <c r="D11" s="9">
        <v>1908</v>
      </c>
      <c r="E11" s="9">
        <v>2100</v>
      </c>
      <c r="F11" s="9">
        <v>2149</v>
      </c>
      <c r="G11" s="9">
        <v>1596</v>
      </c>
      <c r="H11" s="9">
        <v>1108</v>
      </c>
      <c r="I11" s="9">
        <v>1081</v>
      </c>
      <c r="J11" s="9">
        <v>1105</v>
      </c>
      <c r="K11" s="8">
        <v>732.3</v>
      </c>
      <c r="L11" s="9">
        <v>1555</v>
      </c>
      <c r="M11" s="9">
        <v>1720</v>
      </c>
      <c r="N11" s="4"/>
      <c r="P11">
        <f t="shared" si="0"/>
        <v>1295.2166666666667</v>
      </c>
      <c r="Q11">
        <f t="shared" si="1"/>
        <v>1730.1666666666667</v>
      </c>
    </row>
    <row r="12" spans="1:17" ht="12.75">
      <c r="A12" s="7">
        <v>1999</v>
      </c>
      <c r="B12" s="9">
        <v>1156</v>
      </c>
      <c r="C12" s="9">
        <v>1399</v>
      </c>
      <c r="D12" s="9">
        <v>1761</v>
      </c>
      <c r="E12" s="9">
        <v>1547</v>
      </c>
      <c r="F12" s="9">
        <v>2249</v>
      </c>
      <c r="G12" s="9">
        <v>1931</v>
      </c>
      <c r="H12" s="9">
        <v>1025</v>
      </c>
      <c r="I12" s="9">
        <v>1066</v>
      </c>
      <c r="J12" s="9">
        <v>1210</v>
      </c>
      <c r="K12" s="9">
        <v>1256</v>
      </c>
      <c r="L12" s="9">
        <v>1427</v>
      </c>
      <c r="M12" s="9">
        <v>1197</v>
      </c>
      <c r="N12" s="4"/>
      <c r="P12">
        <f t="shared" si="0"/>
        <v>1456.1666666666667</v>
      </c>
      <c r="Q12">
        <f t="shared" si="1"/>
        <v>1414.5</v>
      </c>
    </row>
    <row r="13" spans="1:17" ht="12.75">
      <c r="A13" s="7">
        <v>2000</v>
      </c>
      <c r="B13" s="9">
        <v>1091</v>
      </c>
      <c r="C13" s="8">
        <v>952.6</v>
      </c>
      <c r="D13" s="9">
        <v>1008</v>
      </c>
      <c r="E13" s="8">
        <v>800.8</v>
      </c>
      <c r="F13" s="8">
        <v>644.5</v>
      </c>
      <c r="G13" s="8">
        <v>726</v>
      </c>
      <c r="H13" s="8">
        <v>820.8</v>
      </c>
      <c r="I13" s="8">
        <v>763.8</v>
      </c>
      <c r="J13" s="8">
        <v>491.1</v>
      </c>
      <c r="K13" s="8">
        <v>438.8</v>
      </c>
      <c r="L13" s="8">
        <v>462.8</v>
      </c>
      <c r="M13" s="8">
        <v>411.3</v>
      </c>
      <c r="N13" s="4"/>
      <c r="P13">
        <f t="shared" si="0"/>
        <v>647.5000000000001</v>
      </c>
      <c r="Q13">
        <f t="shared" si="1"/>
        <v>787.75</v>
      </c>
    </row>
    <row r="14" spans="1:17" ht="12.75">
      <c r="A14" s="7">
        <v>2001</v>
      </c>
      <c r="B14" s="8">
        <v>347.3</v>
      </c>
      <c r="C14" s="8">
        <v>409.9</v>
      </c>
      <c r="D14" s="8">
        <v>666.4</v>
      </c>
      <c r="E14" s="8">
        <v>498.1</v>
      </c>
      <c r="F14" s="8">
        <v>471.5</v>
      </c>
      <c r="G14" s="8">
        <v>797.1</v>
      </c>
      <c r="H14" s="8">
        <v>850.9</v>
      </c>
      <c r="I14" s="8">
        <v>689.2</v>
      </c>
      <c r="J14" s="8">
        <v>279.4</v>
      </c>
      <c r="K14" s="8">
        <v>254.9</v>
      </c>
      <c r="L14" s="8">
        <v>322.9</v>
      </c>
      <c r="M14" s="8">
        <v>313.4</v>
      </c>
      <c r="N14" s="4"/>
      <c r="P14">
        <f t="shared" si="0"/>
        <v>557.1666666666666</v>
      </c>
      <c r="Q14">
        <f t="shared" si="1"/>
        <v>426.3333333333333</v>
      </c>
    </row>
    <row r="15" spans="1:17" ht="12.75">
      <c r="A15" s="7">
        <v>2002</v>
      </c>
      <c r="B15" s="8">
        <v>325.7</v>
      </c>
      <c r="C15" s="8">
        <v>296.4</v>
      </c>
      <c r="D15" s="8">
        <v>416.8</v>
      </c>
      <c r="E15" s="8">
        <v>628.6</v>
      </c>
      <c r="F15" s="8">
        <v>327.9</v>
      </c>
      <c r="G15" s="8">
        <v>498.9</v>
      </c>
      <c r="H15" s="8">
        <v>876.1</v>
      </c>
      <c r="I15" s="8">
        <v>729.1</v>
      </c>
      <c r="J15" s="8">
        <v>490.2</v>
      </c>
      <c r="K15" s="8">
        <v>293.1</v>
      </c>
      <c r="L15" s="8">
        <v>313.8</v>
      </c>
      <c r="M15" s="8">
        <v>322.2</v>
      </c>
      <c r="N15" s="4"/>
      <c r="P15">
        <f t="shared" si="0"/>
        <v>535.8833333333333</v>
      </c>
      <c r="Q15">
        <f t="shared" si="1"/>
        <v>383.9166666666667</v>
      </c>
    </row>
    <row r="16" spans="1:17" ht="12.75">
      <c r="A16" s="7">
        <v>2003</v>
      </c>
      <c r="B16" s="8">
        <v>310.2</v>
      </c>
      <c r="C16" s="8">
        <v>419.3</v>
      </c>
      <c r="D16" s="8">
        <v>432.8</v>
      </c>
      <c r="E16" s="8">
        <v>350.8</v>
      </c>
      <c r="F16" s="8">
        <v>157.7</v>
      </c>
      <c r="G16" s="8">
        <v>614.9</v>
      </c>
      <c r="H16" s="8">
        <v>676.5</v>
      </c>
      <c r="I16" s="8">
        <v>658</v>
      </c>
      <c r="J16" s="8">
        <v>421.1</v>
      </c>
      <c r="K16" s="8">
        <v>223.5</v>
      </c>
      <c r="L16" s="8">
        <v>318.8</v>
      </c>
      <c r="M16" s="8">
        <v>333.4</v>
      </c>
      <c r="N16" s="4"/>
      <c r="P16">
        <f t="shared" si="0"/>
        <v>458.6166666666666</v>
      </c>
      <c r="Q16">
        <f t="shared" si="1"/>
        <v>360.8833333333334</v>
      </c>
    </row>
    <row r="17" spans="1:17" ht="12.75">
      <c r="A17" s="7">
        <v>2004</v>
      </c>
      <c r="B17" s="8">
        <v>268.7</v>
      </c>
      <c r="C17" s="8">
        <v>304.8</v>
      </c>
      <c r="D17" s="8">
        <v>611.5</v>
      </c>
      <c r="E17" s="8">
        <v>447.4</v>
      </c>
      <c r="F17" s="8">
        <v>261.7</v>
      </c>
      <c r="G17" s="8">
        <v>300.9</v>
      </c>
      <c r="H17" s="8">
        <v>514.6</v>
      </c>
      <c r="I17" s="8">
        <v>489.1</v>
      </c>
      <c r="J17" s="8">
        <v>213.2</v>
      </c>
      <c r="K17" s="8">
        <v>349.7</v>
      </c>
      <c r="L17" s="8">
        <v>320.4</v>
      </c>
      <c r="M17" s="8">
        <v>362.9</v>
      </c>
      <c r="N17" s="4"/>
      <c r="P17">
        <f t="shared" si="0"/>
        <v>354.8666666666666</v>
      </c>
      <c r="Q17">
        <f t="shared" si="1"/>
        <v>385.95</v>
      </c>
    </row>
    <row r="18" spans="1:17" ht="12.75">
      <c r="A18" s="7">
        <v>2005</v>
      </c>
      <c r="B18" s="8">
        <v>378.1</v>
      </c>
      <c r="C18" s="8">
        <v>382.1</v>
      </c>
      <c r="D18" s="8">
        <v>661.3</v>
      </c>
      <c r="E18" s="9">
        <v>1248</v>
      </c>
      <c r="F18" s="9">
        <v>1666</v>
      </c>
      <c r="G18" s="9">
        <v>1147</v>
      </c>
      <c r="H18" s="8">
        <v>466.2</v>
      </c>
      <c r="I18" s="8">
        <v>499.9</v>
      </c>
      <c r="J18" s="8">
        <v>395.1</v>
      </c>
      <c r="K18" s="8">
        <v>427.8</v>
      </c>
      <c r="L18" s="8">
        <v>424.5</v>
      </c>
      <c r="M18" s="8">
        <v>463</v>
      </c>
      <c r="N18" s="4"/>
      <c r="P18">
        <f t="shared" si="0"/>
        <v>767</v>
      </c>
      <c r="Q18">
        <f t="shared" si="1"/>
        <v>592.8333333333334</v>
      </c>
    </row>
    <row r="19" spans="1:17" ht="12.75">
      <c r="A19" s="7">
        <v>2006</v>
      </c>
      <c r="B19" s="8">
        <v>634.1</v>
      </c>
      <c r="C19" s="8">
        <v>522.9</v>
      </c>
      <c r="D19" s="8">
        <v>908.4</v>
      </c>
      <c r="E19" s="9">
        <v>2041</v>
      </c>
      <c r="F19" s="9">
        <v>1474</v>
      </c>
      <c r="G19" s="8">
        <v>491.6</v>
      </c>
      <c r="H19" s="8">
        <v>367.6</v>
      </c>
      <c r="I19" s="8">
        <v>492.4</v>
      </c>
      <c r="J19" s="8">
        <v>436.3</v>
      </c>
      <c r="K19" s="8">
        <v>541</v>
      </c>
      <c r="L19" s="8">
        <v>550.5</v>
      </c>
      <c r="M19" s="8">
        <v>561</v>
      </c>
      <c r="N19" s="4"/>
      <c r="P19">
        <f t="shared" si="0"/>
        <v>633.8166666666667</v>
      </c>
      <c r="Q19">
        <f t="shared" si="1"/>
        <v>869.65</v>
      </c>
    </row>
    <row r="20" spans="1:14" ht="12.75">
      <c r="A20" s="3" t="s">
        <v>17</v>
      </c>
      <c r="B20" s="18">
        <v>643</v>
      </c>
      <c r="C20" s="18">
        <v>670</v>
      </c>
      <c r="D20" s="18">
        <v>951</v>
      </c>
      <c r="E20" s="21">
        <v>1160</v>
      </c>
      <c r="F20" s="21">
        <v>1220</v>
      </c>
      <c r="G20" s="21">
        <v>1060</v>
      </c>
      <c r="H20" s="18">
        <v>737</v>
      </c>
      <c r="I20" s="18">
        <v>755</v>
      </c>
      <c r="J20" s="18">
        <v>639</v>
      </c>
      <c r="K20" s="18">
        <v>596</v>
      </c>
      <c r="L20" s="18">
        <v>720</v>
      </c>
      <c r="M20" s="18">
        <v>695</v>
      </c>
      <c r="N20" s="4"/>
    </row>
    <row r="21" spans="1:14" ht="12.75">
      <c r="A21" s="5" t="s">
        <v>18</v>
      </c>
      <c r="B21" s="19"/>
      <c r="C21" s="19"/>
      <c r="D21" s="19"/>
      <c r="E21" s="22"/>
      <c r="F21" s="22"/>
      <c r="G21" s="22"/>
      <c r="H21" s="19"/>
      <c r="I21" s="19"/>
      <c r="J21" s="19"/>
      <c r="K21" s="19"/>
      <c r="L21" s="19"/>
      <c r="M21" s="19"/>
      <c r="N21" s="4"/>
    </row>
    <row r="22" spans="1:17" ht="25.5">
      <c r="A22" s="6" t="s">
        <v>19</v>
      </c>
      <c r="B22" s="20"/>
      <c r="C22" s="20"/>
      <c r="D22" s="20"/>
      <c r="E22" s="23"/>
      <c r="F22" s="23"/>
      <c r="G22" s="23"/>
      <c r="H22" s="20"/>
      <c r="I22" s="20"/>
      <c r="J22" s="20"/>
      <c r="K22" s="20"/>
      <c r="L22" s="20"/>
      <c r="M22" s="20"/>
      <c r="N22" s="4"/>
      <c r="P22">
        <f>STDEV(P8:P19)</f>
        <v>459.82575144266855</v>
      </c>
      <c r="Q22">
        <f>STDEV(Q8:Q19)</f>
        <v>460.638739277208</v>
      </c>
    </row>
    <row r="23" spans="1:17" ht="12.75" customHeight="1">
      <c r="A23" s="15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0"/>
      <c r="P23">
        <f>COUNT(P8:P19)</f>
        <v>12</v>
      </c>
      <c r="Q23">
        <f>COUNT(Q8:Q19)</f>
        <v>12</v>
      </c>
    </row>
    <row r="24" spans="16:17" ht="12.75">
      <c r="P24">
        <f>AVERAGE(P8:P19)</f>
        <v>833.9847222222223</v>
      </c>
      <c r="Q24">
        <f>AVERAGE(Q8:Q19)</f>
        <v>806.4472222222222</v>
      </c>
    </row>
    <row r="25" spans="16:17" ht="12.75">
      <c r="P25" s="12">
        <f>P22/SQRT(P23)/P24</f>
        <v>0.1591638997105076</v>
      </c>
      <c r="Q25" s="12">
        <f>Q22/SQRT(Q23)/Q24</f>
        <v>0.16488983580848737</v>
      </c>
    </row>
    <row r="26" spans="3:6" ht="12.75">
      <c r="C26" t="s">
        <v>21</v>
      </c>
      <c r="E26">
        <f>SUM(F20:K22)</f>
        <v>5007</v>
      </c>
      <c r="F26" s="11">
        <f>E26/E28</f>
        <v>0.5085313833028641</v>
      </c>
    </row>
    <row r="27" ht="12.75">
      <c r="C27" t="s">
        <v>22</v>
      </c>
    </row>
    <row r="28" spans="3:5" ht="12.75">
      <c r="C28" t="s">
        <v>23</v>
      </c>
      <c r="E28">
        <f>SUM(B20:M22)</f>
        <v>9846</v>
      </c>
    </row>
    <row r="31" spans="5:9" ht="12.75">
      <c r="E31" t="s">
        <v>29</v>
      </c>
      <c r="F31" t="s">
        <v>30</v>
      </c>
      <c r="G31" t="s">
        <v>31</v>
      </c>
      <c r="I31" t="s">
        <v>32</v>
      </c>
    </row>
    <row r="32" spans="3:9" ht="12.75">
      <c r="C32" t="s">
        <v>27</v>
      </c>
      <c r="E32" s="12">
        <f>STDEV(F8:K19)</f>
        <v>565.6157342024592</v>
      </c>
      <c r="F32" s="12">
        <f>COUNT(F8:K19)</f>
        <v>72</v>
      </c>
      <c r="G32" s="12">
        <f>AVERAGE(F8:K19)</f>
        <v>833.9847222222221</v>
      </c>
      <c r="I32" s="13">
        <f>E32/SQRT(F32)/G32</f>
        <v>0.07992766744668588</v>
      </c>
    </row>
    <row r="33" spans="3:9" ht="12.75">
      <c r="C33" t="s">
        <v>28</v>
      </c>
      <c r="E33" s="12">
        <f>STDEV(B8:E19,L8:M19)</f>
        <v>529.483105363537</v>
      </c>
      <c r="F33" s="12">
        <f>COUNT(B8:E19,L8:M19)</f>
        <v>72</v>
      </c>
      <c r="G33" s="12">
        <f>AVERAGE(B8:E19,L8:M19)</f>
        <v>806.4472222222224</v>
      </c>
      <c r="I33" s="13">
        <f>E33/SQRT(F33)/G33</f>
        <v>0.07737664743362034</v>
      </c>
    </row>
    <row r="36" spans="5:9" ht="12.75">
      <c r="E36" t="s">
        <v>29</v>
      </c>
      <c r="F36" t="s">
        <v>30</v>
      </c>
      <c r="G36" t="s">
        <v>31</v>
      </c>
      <c r="I36" t="s">
        <v>32</v>
      </c>
    </row>
    <row r="37" spans="3:9" ht="12.75">
      <c r="C37" t="s">
        <v>27</v>
      </c>
      <c r="E37" s="12">
        <f>STDEV(F20:K22)</f>
        <v>249.1543698191946</v>
      </c>
      <c r="F37" s="12">
        <v>6</v>
      </c>
      <c r="G37" s="12">
        <f>AVERAGE(F20:K22)</f>
        <v>834.5</v>
      </c>
      <c r="I37" s="13">
        <f>E37/SQRT(F37)/G37</f>
        <v>0.12188956925139284</v>
      </c>
    </row>
    <row r="38" spans="3:9" ht="12.75">
      <c r="C38" t="s">
        <v>28</v>
      </c>
      <c r="E38" s="12">
        <f>STDEV(B20:E22,L20:M22)</f>
        <v>205.48552260439178</v>
      </c>
      <c r="F38" s="12">
        <v>6</v>
      </c>
      <c r="G38" s="12">
        <f>AVERAGE(B20:E22,L20:M22)</f>
        <v>806.5</v>
      </c>
      <c r="I38" s="13">
        <f>E38/SQRT(F38)/G38</f>
        <v>0.10401625953914002</v>
      </c>
    </row>
  </sheetData>
  <mergeCells count="18">
    <mergeCell ref="C20:C22"/>
    <mergeCell ref="D20:D22"/>
    <mergeCell ref="E20:E22"/>
    <mergeCell ref="A3:N3"/>
    <mergeCell ref="A4:A7"/>
    <mergeCell ref="B4:M4"/>
    <mergeCell ref="B5:M5"/>
    <mergeCell ref="B6:M6"/>
    <mergeCell ref="A23:M23"/>
    <mergeCell ref="J20:J22"/>
    <mergeCell ref="K20:K22"/>
    <mergeCell ref="L20:L22"/>
    <mergeCell ref="M20:M22"/>
    <mergeCell ref="F20:F22"/>
    <mergeCell ref="G20:G22"/>
    <mergeCell ref="H20:H22"/>
    <mergeCell ref="I20:I22"/>
    <mergeCell ref="B20:B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8"/>
  <sheetViews>
    <sheetView workbookViewId="0" topLeftCell="D23">
      <selection activeCell="P25" sqref="P25:Q25"/>
    </sheetView>
  </sheetViews>
  <sheetFormatPr defaultColWidth="9.140625" defaultRowHeight="12.75"/>
  <sheetData>
    <row r="1" ht="17.25">
      <c r="A1" s="1" t="s">
        <v>25</v>
      </c>
    </row>
    <row r="2" ht="12.75">
      <c r="A2" s="2"/>
    </row>
    <row r="3" spans="1:14" ht="12.7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2.75">
      <c r="A4" s="27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4"/>
    </row>
    <row r="5" spans="1:14" ht="12.75">
      <c r="A5" s="28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"/>
    </row>
    <row r="6" spans="1:14" ht="12.75">
      <c r="A6" s="28"/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4"/>
    </row>
    <row r="7" spans="1:17" ht="25.5">
      <c r="A7" s="29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4"/>
      <c r="P7" s="14" t="s">
        <v>21</v>
      </c>
      <c r="Q7" s="14" t="s">
        <v>33</v>
      </c>
    </row>
    <row r="8" spans="1:17" ht="12.75">
      <c r="A8" s="7">
        <v>1995</v>
      </c>
      <c r="B8" s="8">
        <v>41.7</v>
      </c>
      <c r="C8" s="8">
        <v>62.1</v>
      </c>
      <c r="D8" s="8">
        <v>135</v>
      </c>
      <c r="E8" s="8">
        <v>268.9</v>
      </c>
      <c r="F8" s="8">
        <v>425.7</v>
      </c>
      <c r="G8" s="8">
        <v>291.1</v>
      </c>
      <c r="H8" s="8">
        <v>39.5</v>
      </c>
      <c r="I8" s="8">
        <v>23</v>
      </c>
      <c r="J8" s="8">
        <v>24.4</v>
      </c>
      <c r="K8" s="8">
        <v>43.8</v>
      </c>
      <c r="L8" s="8">
        <v>42.1</v>
      </c>
      <c r="M8" s="8">
        <v>42.5</v>
      </c>
      <c r="N8" s="4"/>
      <c r="P8">
        <f>AVERAGE(F8:K8)</f>
        <v>141.24999999999997</v>
      </c>
      <c r="Q8">
        <f>AVERAGE(L8:M8,B8:E8)</f>
        <v>98.71666666666665</v>
      </c>
    </row>
    <row r="9" spans="1:17" ht="12.75">
      <c r="A9" s="7">
        <v>1996</v>
      </c>
      <c r="B9" s="8">
        <v>42.9</v>
      </c>
      <c r="C9" s="8">
        <v>55.9</v>
      </c>
      <c r="D9" s="8">
        <v>104.1</v>
      </c>
      <c r="E9" s="8">
        <v>304.3</v>
      </c>
      <c r="F9" s="8">
        <v>389</v>
      </c>
      <c r="G9" s="8">
        <v>110.5</v>
      </c>
      <c r="H9" s="8">
        <v>26.7</v>
      </c>
      <c r="I9" s="8">
        <v>26.5</v>
      </c>
      <c r="J9" s="8">
        <v>36.3</v>
      </c>
      <c r="K9" s="8">
        <v>42.4</v>
      </c>
      <c r="L9" s="8">
        <v>50.1</v>
      </c>
      <c r="M9" s="8">
        <v>88.8</v>
      </c>
      <c r="N9" s="4"/>
      <c r="P9">
        <f aca="true" t="shared" si="0" ref="P9:P19">AVERAGE(F9:K9)</f>
        <v>105.23333333333333</v>
      </c>
      <c r="Q9">
        <f aca="true" t="shared" si="1" ref="Q9:Q19">AVERAGE(L9:M9,B9:E9)</f>
        <v>107.68333333333334</v>
      </c>
    </row>
    <row r="10" spans="1:17" ht="12.75">
      <c r="A10" s="7">
        <v>1997</v>
      </c>
      <c r="B10" s="8">
        <v>118.4</v>
      </c>
      <c r="C10" s="8">
        <v>89.1</v>
      </c>
      <c r="D10" s="8">
        <v>186.1</v>
      </c>
      <c r="E10" s="8">
        <v>328.5</v>
      </c>
      <c r="F10" s="8">
        <v>593.3</v>
      </c>
      <c r="G10" s="8">
        <v>255</v>
      </c>
      <c r="H10" s="8">
        <v>62.5</v>
      </c>
      <c r="I10" s="8">
        <v>46.6</v>
      </c>
      <c r="J10" s="8">
        <v>74.5</v>
      </c>
      <c r="K10" s="8">
        <v>84.9</v>
      </c>
      <c r="L10" s="8">
        <v>64.7</v>
      </c>
      <c r="M10" s="8">
        <v>51.2</v>
      </c>
      <c r="N10" s="4"/>
      <c r="P10">
        <f t="shared" si="0"/>
        <v>186.13333333333335</v>
      </c>
      <c r="Q10">
        <f t="shared" si="1"/>
        <v>139.66666666666666</v>
      </c>
    </row>
    <row r="11" spans="1:17" ht="12.75">
      <c r="A11" s="7">
        <v>1998</v>
      </c>
      <c r="B11" s="8">
        <v>61.4</v>
      </c>
      <c r="C11" s="8">
        <v>62.6</v>
      </c>
      <c r="D11" s="8">
        <v>134.9</v>
      </c>
      <c r="E11" s="8">
        <v>360.1</v>
      </c>
      <c r="F11" s="8">
        <v>625.7</v>
      </c>
      <c r="G11" s="8">
        <v>337.5</v>
      </c>
      <c r="H11" s="8">
        <v>89.3</v>
      </c>
      <c r="I11" s="8">
        <v>95.3</v>
      </c>
      <c r="J11" s="8">
        <v>95.5</v>
      </c>
      <c r="K11" s="8">
        <v>114</v>
      </c>
      <c r="L11" s="8">
        <v>123.6</v>
      </c>
      <c r="M11" s="8">
        <v>88.8</v>
      </c>
      <c r="N11" s="4"/>
      <c r="P11">
        <f t="shared" si="0"/>
        <v>226.21666666666667</v>
      </c>
      <c r="Q11">
        <f t="shared" si="1"/>
        <v>138.56666666666666</v>
      </c>
    </row>
    <row r="12" spans="1:17" ht="12.75">
      <c r="A12" s="7">
        <v>1999</v>
      </c>
      <c r="B12" s="8">
        <v>78.4</v>
      </c>
      <c r="C12" s="8">
        <v>92.5</v>
      </c>
      <c r="D12" s="8">
        <v>116.8</v>
      </c>
      <c r="E12" s="8">
        <v>148.2</v>
      </c>
      <c r="F12" s="8">
        <v>453.8</v>
      </c>
      <c r="G12" s="8">
        <v>259.7</v>
      </c>
      <c r="H12" s="8">
        <v>67.3</v>
      </c>
      <c r="I12" s="8">
        <v>46.2</v>
      </c>
      <c r="J12" s="8">
        <v>48.3</v>
      </c>
      <c r="K12" s="8">
        <v>53.9</v>
      </c>
      <c r="L12" s="8">
        <v>59.4</v>
      </c>
      <c r="M12" s="8">
        <v>57.2</v>
      </c>
      <c r="N12" s="4"/>
      <c r="P12">
        <f t="shared" si="0"/>
        <v>154.86666666666665</v>
      </c>
      <c r="Q12">
        <f t="shared" si="1"/>
        <v>92.08333333333333</v>
      </c>
    </row>
    <row r="13" spans="1:17" ht="12.75">
      <c r="A13" s="7">
        <v>2000</v>
      </c>
      <c r="B13" s="8">
        <v>57.5</v>
      </c>
      <c r="C13" s="8">
        <v>65</v>
      </c>
      <c r="D13" s="8">
        <v>72.5</v>
      </c>
      <c r="E13" s="8">
        <v>111.1</v>
      </c>
      <c r="F13" s="8">
        <v>91.2</v>
      </c>
      <c r="G13" s="8">
        <v>19.1</v>
      </c>
      <c r="H13" s="8">
        <v>18.6</v>
      </c>
      <c r="I13" s="8">
        <v>18.4</v>
      </c>
      <c r="J13" s="8">
        <v>26.6</v>
      </c>
      <c r="K13" s="8">
        <v>31.8</v>
      </c>
      <c r="L13" s="8">
        <v>37.9</v>
      </c>
      <c r="M13" s="8">
        <v>38.8</v>
      </c>
      <c r="N13" s="4"/>
      <c r="P13">
        <f t="shared" si="0"/>
        <v>34.28333333333334</v>
      </c>
      <c r="Q13">
        <f t="shared" si="1"/>
        <v>63.79999999999999</v>
      </c>
    </row>
    <row r="14" spans="1:17" ht="12.75">
      <c r="A14" s="7">
        <v>2001</v>
      </c>
      <c r="B14" s="8">
        <v>36.2</v>
      </c>
      <c r="C14" s="8">
        <v>36.6</v>
      </c>
      <c r="D14" s="8">
        <v>76.6</v>
      </c>
      <c r="E14" s="8">
        <v>90.2</v>
      </c>
      <c r="F14" s="8">
        <v>74.7</v>
      </c>
      <c r="G14" s="8">
        <v>18</v>
      </c>
      <c r="H14" s="8">
        <v>18.1</v>
      </c>
      <c r="I14" s="8">
        <v>16.4</v>
      </c>
      <c r="J14" s="8">
        <v>15.8</v>
      </c>
      <c r="K14" s="8">
        <v>25.5</v>
      </c>
      <c r="L14" s="8">
        <v>31</v>
      </c>
      <c r="M14" s="8">
        <v>30.9</v>
      </c>
      <c r="N14" s="4"/>
      <c r="P14">
        <f t="shared" si="0"/>
        <v>28.08333333333334</v>
      </c>
      <c r="Q14">
        <f t="shared" si="1"/>
        <v>50.25</v>
      </c>
    </row>
    <row r="15" spans="1:17" ht="12.75">
      <c r="A15" s="7">
        <v>2002</v>
      </c>
      <c r="B15" s="8">
        <v>30.2</v>
      </c>
      <c r="C15" s="8">
        <v>22</v>
      </c>
      <c r="D15" s="8">
        <v>56.8</v>
      </c>
      <c r="E15" s="8">
        <v>126.2</v>
      </c>
      <c r="F15" s="8">
        <v>125.9</v>
      </c>
      <c r="G15" s="8">
        <v>30.8</v>
      </c>
      <c r="H15" s="8">
        <v>15.5</v>
      </c>
      <c r="I15" s="8">
        <v>16.6</v>
      </c>
      <c r="J15" s="8">
        <v>21.1</v>
      </c>
      <c r="K15" s="8">
        <v>29.1</v>
      </c>
      <c r="L15" s="8">
        <v>33.3</v>
      </c>
      <c r="M15" s="8">
        <v>31.6</v>
      </c>
      <c r="N15" s="4"/>
      <c r="P15">
        <f t="shared" si="0"/>
        <v>39.833333333333336</v>
      </c>
      <c r="Q15">
        <f t="shared" si="1"/>
        <v>50.01666666666667</v>
      </c>
    </row>
    <row r="16" spans="1:17" ht="12.75">
      <c r="A16" s="7">
        <v>2003</v>
      </c>
      <c r="B16" s="8">
        <v>32.7</v>
      </c>
      <c r="C16" s="8">
        <v>38.9</v>
      </c>
      <c r="D16" s="8">
        <v>58.1</v>
      </c>
      <c r="E16" s="8">
        <v>67.4</v>
      </c>
      <c r="F16" s="8">
        <v>97.3</v>
      </c>
      <c r="G16" s="8">
        <v>13.6</v>
      </c>
      <c r="H16" s="8">
        <v>11.6</v>
      </c>
      <c r="I16" s="8">
        <v>13.5</v>
      </c>
      <c r="J16" s="8">
        <v>15</v>
      </c>
      <c r="K16" s="8">
        <v>22.4</v>
      </c>
      <c r="L16" s="8">
        <v>32.2</v>
      </c>
      <c r="M16" s="8">
        <v>30.2</v>
      </c>
      <c r="N16" s="4"/>
      <c r="P16">
        <f t="shared" si="0"/>
        <v>28.900000000000002</v>
      </c>
      <c r="Q16">
        <f t="shared" si="1"/>
        <v>43.25</v>
      </c>
    </row>
    <row r="17" spans="1:17" ht="12.75">
      <c r="A17" s="7">
        <v>2004</v>
      </c>
      <c r="B17" s="8">
        <v>19.8</v>
      </c>
      <c r="C17" s="8">
        <v>23.1</v>
      </c>
      <c r="D17" s="8">
        <v>91.7</v>
      </c>
      <c r="E17" s="8">
        <v>98.2</v>
      </c>
      <c r="F17" s="8">
        <v>78.4</v>
      </c>
      <c r="G17" s="8">
        <v>24</v>
      </c>
      <c r="H17" s="8">
        <v>14</v>
      </c>
      <c r="I17" s="8">
        <v>16.3</v>
      </c>
      <c r="J17" s="8">
        <v>23.3</v>
      </c>
      <c r="K17" s="8">
        <v>30.6</v>
      </c>
      <c r="L17" s="8">
        <v>30.8</v>
      </c>
      <c r="M17" s="8">
        <v>35.4</v>
      </c>
      <c r="N17" s="4"/>
      <c r="P17">
        <f t="shared" si="0"/>
        <v>31.100000000000005</v>
      </c>
      <c r="Q17">
        <f t="shared" si="1"/>
        <v>49.833333333333336</v>
      </c>
    </row>
    <row r="18" spans="1:17" ht="12.75">
      <c r="A18" s="7">
        <v>2005</v>
      </c>
      <c r="B18" s="8">
        <v>39.2</v>
      </c>
      <c r="C18" s="8">
        <v>34.6</v>
      </c>
      <c r="D18" s="8">
        <v>82.8</v>
      </c>
      <c r="E18" s="8">
        <v>367.4</v>
      </c>
      <c r="F18" s="8">
        <v>494</v>
      </c>
      <c r="G18" s="8">
        <v>202.9</v>
      </c>
      <c r="H18" s="8">
        <v>40.4</v>
      </c>
      <c r="I18" s="8">
        <v>32.3</v>
      </c>
      <c r="J18" s="8">
        <v>37.1</v>
      </c>
      <c r="K18" s="8">
        <v>48.7</v>
      </c>
      <c r="L18" s="8">
        <v>52.9</v>
      </c>
      <c r="M18" s="8">
        <v>61.7</v>
      </c>
      <c r="N18" s="4"/>
      <c r="P18">
        <f t="shared" si="0"/>
        <v>142.56666666666666</v>
      </c>
      <c r="Q18">
        <f t="shared" si="1"/>
        <v>106.43333333333332</v>
      </c>
    </row>
    <row r="19" spans="1:17" ht="12.75">
      <c r="A19" s="7">
        <v>2006</v>
      </c>
      <c r="B19" s="8">
        <v>68.5</v>
      </c>
      <c r="C19" s="8">
        <v>51.7</v>
      </c>
      <c r="D19" s="8">
        <v>167.7</v>
      </c>
      <c r="E19" s="8">
        <v>446.5</v>
      </c>
      <c r="F19" s="8">
        <v>351.5</v>
      </c>
      <c r="G19" s="8">
        <v>101.1</v>
      </c>
      <c r="H19" s="8">
        <v>39.8</v>
      </c>
      <c r="I19" s="8">
        <v>36.6</v>
      </c>
      <c r="J19" s="8">
        <v>46.2</v>
      </c>
      <c r="K19" s="8">
        <v>53</v>
      </c>
      <c r="L19" s="8">
        <v>57.4</v>
      </c>
      <c r="M19" s="8">
        <v>47.9</v>
      </c>
      <c r="N19" s="4"/>
      <c r="P19">
        <f t="shared" si="0"/>
        <v>104.7</v>
      </c>
      <c r="Q19">
        <f t="shared" si="1"/>
        <v>139.95000000000002</v>
      </c>
    </row>
    <row r="20" spans="1:14" ht="12.75">
      <c r="A20" s="3" t="s">
        <v>17</v>
      </c>
      <c r="B20" s="18">
        <v>52</v>
      </c>
      <c r="C20" s="18">
        <v>53</v>
      </c>
      <c r="D20" s="18">
        <v>107</v>
      </c>
      <c r="E20" s="18">
        <v>226</v>
      </c>
      <c r="F20" s="18">
        <v>317</v>
      </c>
      <c r="G20" s="18">
        <v>139</v>
      </c>
      <c r="H20" s="18">
        <v>37</v>
      </c>
      <c r="I20" s="18">
        <v>32</v>
      </c>
      <c r="J20" s="18">
        <v>39</v>
      </c>
      <c r="K20" s="18">
        <v>48</v>
      </c>
      <c r="L20" s="18">
        <v>51</v>
      </c>
      <c r="M20" s="18">
        <v>50</v>
      </c>
      <c r="N20" s="4"/>
    </row>
    <row r="21" spans="1:14" ht="12.75">
      <c r="A21" s="5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4"/>
    </row>
    <row r="22" spans="1:17" ht="25.5">
      <c r="A22" s="6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"/>
      <c r="P22">
        <f>STDEV(P8:P19)</f>
        <v>69.27633796386395</v>
      </c>
      <c r="Q22">
        <f>STDEV(Q8:Q19)</f>
        <v>37.716242599284506</v>
      </c>
    </row>
    <row r="23" spans="1:17" ht="12.75" customHeight="1">
      <c r="A23" s="15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0"/>
      <c r="P23">
        <f>COUNT(P8:P19)</f>
        <v>12</v>
      </c>
      <c r="Q23">
        <f>COUNT(Q8:Q19)</f>
        <v>12</v>
      </c>
    </row>
    <row r="24" spans="16:17" ht="12.75">
      <c r="P24">
        <f>AVERAGE(P8:P19)</f>
        <v>101.93055555555556</v>
      </c>
      <c r="Q24">
        <f>AVERAGE(Q8:Q19)</f>
        <v>90.02083333333331</v>
      </c>
    </row>
    <row r="25" spans="16:17" ht="12.75">
      <c r="P25" s="12">
        <f>P22/SQRT(P23)/P24</f>
        <v>0.19619589118254535</v>
      </c>
      <c r="Q25" s="12">
        <f>Q22/SQRT(Q23)/Q24</f>
        <v>0.12094690757242202</v>
      </c>
    </row>
    <row r="26" spans="3:13" ht="12.75">
      <c r="C26" t="s">
        <v>21</v>
      </c>
      <c r="E26">
        <f>SUM(F20:K22)</f>
        <v>612</v>
      </c>
      <c r="F26" s="11">
        <f>E26/E28</f>
        <v>0.5317115551694179</v>
      </c>
      <c r="M26">
        <f>AVERAGE(B20:M22)</f>
        <v>95.91666666666667</v>
      </c>
    </row>
    <row r="27" ht="12.75">
      <c r="C27" t="s">
        <v>22</v>
      </c>
    </row>
    <row r="28" spans="3:5" ht="12.75">
      <c r="C28" t="s">
        <v>23</v>
      </c>
      <c r="E28">
        <f>SUM(B20:M22)</f>
        <v>1151</v>
      </c>
    </row>
    <row r="31" spans="5:9" ht="12.75">
      <c r="E31" t="s">
        <v>29</v>
      </c>
      <c r="F31" t="s">
        <v>30</v>
      </c>
      <c r="G31" t="s">
        <v>31</v>
      </c>
      <c r="I31" t="s">
        <v>32</v>
      </c>
    </row>
    <row r="32" spans="3:9" ht="12.75">
      <c r="C32" t="s">
        <v>27</v>
      </c>
      <c r="E32" s="12">
        <f>STDEV(F8:K19)</f>
        <v>142.7103494563044</v>
      </c>
      <c r="F32" s="12">
        <f>COUNT(F8:K19)</f>
        <v>72</v>
      </c>
      <c r="G32" s="12">
        <f>AVERAGE(F8:K19)</f>
        <v>101.9305555555556</v>
      </c>
      <c r="I32" s="13">
        <f>E32/SQRT(F32)/G32</f>
        <v>0.16500033657891497</v>
      </c>
    </row>
    <row r="33" spans="3:9" ht="12.75">
      <c r="C33" t="s">
        <v>28</v>
      </c>
      <c r="E33" s="12">
        <f>STDEV(B8:E19,L8:M19)</f>
        <v>86.94478730051848</v>
      </c>
      <c r="F33" s="12">
        <f>COUNT(B8:E19,L8:M19)</f>
        <v>72</v>
      </c>
      <c r="G33" s="12">
        <f>AVERAGE(B8:E19,L8:M19)</f>
        <v>90.02083333333329</v>
      </c>
      <c r="I33" s="13">
        <f>E33/SQRT(F33)/G33</f>
        <v>0.11382411236106212</v>
      </c>
    </row>
    <row r="36" spans="5:9" ht="12.75">
      <c r="E36" t="s">
        <v>29</v>
      </c>
      <c r="F36" t="s">
        <v>30</v>
      </c>
      <c r="G36" t="s">
        <v>31</v>
      </c>
      <c r="I36" t="s">
        <v>32</v>
      </c>
    </row>
    <row r="37" spans="3:9" ht="12.75">
      <c r="C37" t="s">
        <v>27</v>
      </c>
      <c r="E37" s="12">
        <f>STDEV(F20:K22)</f>
        <v>112.78652401772119</v>
      </c>
      <c r="F37" s="12">
        <v>6</v>
      </c>
      <c r="G37" s="12">
        <f>AVERAGE(F20:K22)</f>
        <v>102</v>
      </c>
      <c r="I37" s="13">
        <f>E37/SQRT(F37)/G37</f>
        <v>0.4514206433097658</v>
      </c>
    </row>
    <row r="38" spans="3:9" ht="12.75">
      <c r="C38" t="s">
        <v>28</v>
      </c>
      <c r="E38" s="12">
        <f>STDEV(B20:E22,L20:M22)</f>
        <v>70.31192407171537</v>
      </c>
      <c r="F38" s="12">
        <v>6</v>
      </c>
      <c r="G38" s="12">
        <f>AVERAGE(B20:E22,L20:M22)</f>
        <v>89.83333333333333</v>
      </c>
      <c r="I38" s="13">
        <f>E38/SQRT(F38)/G38</f>
        <v>0.31953309241004907</v>
      </c>
    </row>
  </sheetData>
  <mergeCells count="18">
    <mergeCell ref="C20:C22"/>
    <mergeCell ref="D20:D22"/>
    <mergeCell ref="E20:E22"/>
    <mergeCell ref="A3:N3"/>
    <mergeCell ref="A4:A7"/>
    <mergeCell ref="B4:M4"/>
    <mergeCell ref="B5:M5"/>
    <mergeCell ref="B6:M6"/>
    <mergeCell ref="A23:M23"/>
    <mergeCell ref="J20:J22"/>
    <mergeCell ref="K20:K22"/>
    <mergeCell ref="L20:L22"/>
    <mergeCell ref="M20:M22"/>
    <mergeCell ref="F20:F22"/>
    <mergeCell ref="G20:G22"/>
    <mergeCell ref="H20:H22"/>
    <mergeCell ref="I20:I22"/>
    <mergeCell ref="B20:B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27"/>
  <sheetViews>
    <sheetView workbookViewId="0" topLeftCell="A1">
      <selection activeCell="M27" sqref="M27"/>
    </sheetView>
  </sheetViews>
  <sheetFormatPr defaultColWidth="9.140625" defaultRowHeight="12.75"/>
  <sheetData>
    <row r="1" ht="17.25">
      <c r="A1" s="1" t="s">
        <v>24</v>
      </c>
    </row>
    <row r="2" ht="17.25">
      <c r="A2" s="1"/>
    </row>
    <row r="3" ht="17.25">
      <c r="A3" s="1"/>
    </row>
    <row r="4" ht="17.25">
      <c r="A4" s="1"/>
    </row>
    <row r="5" spans="1:14" ht="12.7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</v>
      </c>
      <c r="B6" s="30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4"/>
    </row>
    <row r="7" spans="1:14" ht="12.75">
      <c r="A7" s="28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4"/>
    </row>
    <row r="8" spans="1:14" ht="12.75">
      <c r="A8" s="28"/>
      <c r="B8" s="36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4"/>
    </row>
    <row r="9" spans="1:14" ht="12.75">
      <c r="A9" s="29"/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4"/>
    </row>
    <row r="10" spans="1:14" ht="12.75">
      <c r="A10" s="7">
        <v>1995</v>
      </c>
      <c r="B10" s="8">
        <v>59.4</v>
      </c>
      <c r="C10" s="8">
        <v>72.8</v>
      </c>
      <c r="D10" s="8">
        <v>153.1</v>
      </c>
      <c r="E10" s="8">
        <v>186.6</v>
      </c>
      <c r="F10" s="8">
        <v>258.6</v>
      </c>
      <c r="G10" s="8">
        <v>199.5</v>
      </c>
      <c r="H10" s="8">
        <v>137.8</v>
      </c>
      <c r="I10" s="8">
        <v>116.8</v>
      </c>
      <c r="J10" s="8">
        <v>106.3</v>
      </c>
      <c r="K10" s="8">
        <v>100.3</v>
      </c>
      <c r="L10" s="8">
        <v>94.1</v>
      </c>
      <c r="M10" s="8">
        <v>87.7</v>
      </c>
      <c r="N10" s="4"/>
    </row>
    <row r="11" spans="1:14" ht="12.75">
      <c r="A11" s="7">
        <v>1996</v>
      </c>
      <c r="B11" s="8">
        <v>82.5</v>
      </c>
      <c r="C11" s="8">
        <v>92.6</v>
      </c>
      <c r="D11" s="8">
        <v>124</v>
      </c>
      <c r="E11" s="8">
        <v>223.8</v>
      </c>
      <c r="F11" s="8">
        <v>326.8</v>
      </c>
      <c r="G11" s="8">
        <v>184.5</v>
      </c>
      <c r="H11" s="8">
        <v>136.5</v>
      </c>
      <c r="I11" s="8">
        <v>112</v>
      </c>
      <c r="J11" s="8">
        <v>102.7</v>
      </c>
      <c r="K11" s="8"/>
      <c r="L11" s="8"/>
      <c r="M11" s="8"/>
      <c r="N11" s="4"/>
    </row>
    <row r="12" spans="1:14" ht="12.75">
      <c r="A12" s="7">
        <v>2000</v>
      </c>
      <c r="B12" s="8"/>
      <c r="C12" s="8"/>
      <c r="D12" s="8"/>
      <c r="E12" s="8">
        <v>131.4</v>
      </c>
      <c r="F12" s="8">
        <v>115.7</v>
      </c>
      <c r="G12" s="8">
        <v>96.8</v>
      </c>
      <c r="H12" s="8">
        <v>87.5</v>
      </c>
      <c r="I12" s="8">
        <v>86.3</v>
      </c>
      <c r="J12" s="8">
        <v>73.4</v>
      </c>
      <c r="K12" s="8">
        <v>76.4</v>
      </c>
      <c r="L12" s="8">
        <v>73.1</v>
      </c>
      <c r="M12" s="8">
        <v>70.1</v>
      </c>
      <c r="N12" s="4"/>
    </row>
    <row r="13" spans="1:14" ht="12.75">
      <c r="A13" s="7">
        <v>2001</v>
      </c>
      <c r="B13" s="8">
        <v>66.9</v>
      </c>
      <c r="C13" s="8">
        <v>66.7</v>
      </c>
      <c r="D13" s="8">
        <v>78.4</v>
      </c>
      <c r="E13" s="8">
        <v>94.8</v>
      </c>
      <c r="F13" s="8">
        <v>92.2</v>
      </c>
      <c r="G13" s="8">
        <v>70.6</v>
      </c>
      <c r="H13" s="8">
        <v>68.1</v>
      </c>
      <c r="I13" s="8">
        <v>60.9</v>
      </c>
      <c r="J13" s="8">
        <v>56.9</v>
      </c>
      <c r="K13" s="8">
        <v>57.8</v>
      </c>
      <c r="L13" s="8">
        <v>57.1</v>
      </c>
      <c r="M13" s="8">
        <v>56.9</v>
      </c>
      <c r="N13" s="4"/>
    </row>
    <row r="14" spans="1:14" ht="12.75">
      <c r="A14" s="7">
        <v>2002</v>
      </c>
      <c r="B14" s="8">
        <v>55.3</v>
      </c>
      <c r="C14" s="8">
        <v>54.4</v>
      </c>
      <c r="D14" s="8">
        <v>68.2</v>
      </c>
      <c r="E14" s="8">
        <v>104.7</v>
      </c>
      <c r="F14" s="8">
        <v>105.5</v>
      </c>
      <c r="G14" s="8">
        <v>73.7</v>
      </c>
      <c r="H14" s="8">
        <v>64.6</v>
      </c>
      <c r="I14" s="8">
        <v>59.4</v>
      </c>
      <c r="J14" s="8">
        <v>59</v>
      </c>
      <c r="K14" s="8">
        <v>57.5</v>
      </c>
      <c r="L14" s="8">
        <v>56.1</v>
      </c>
      <c r="M14" s="8">
        <v>51.9</v>
      </c>
      <c r="N14" s="4"/>
    </row>
    <row r="15" spans="1:14" ht="12.75">
      <c r="A15" s="7">
        <v>2003</v>
      </c>
      <c r="B15" s="8">
        <v>51.4</v>
      </c>
      <c r="C15" s="8">
        <v>55.3</v>
      </c>
      <c r="D15" s="8">
        <v>71.2</v>
      </c>
      <c r="E15" s="8">
        <v>104.5</v>
      </c>
      <c r="F15" s="8">
        <v>126.8</v>
      </c>
      <c r="G15" s="8">
        <v>58.7</v>
      </c>
      <c r="H15" s="8">
        <v>50.3</v>
      </c>
      <c r="I15" s="8">
        <v>50.6</v>
      </c>
      <c r="J15" s="8">
        <v>46</v>
      </c>
      <c r="K15" s="8">
        <v>45.4</v>
      </c>
      <c r="L15" s="8">
        <v>45.1</v>
      </c>
      <c r="M15" s="8">
        <v>43.6</v>
      </c>
      <c r="N15" s="4"/>
    </row>
    <row r="16" spans="1:14" ht="12.75">
      <c r="A16" s="7">
        <v>2004</v>
      </c>
      <c r="B16" s="8">
        <v>42.5</v>
      </c>
      <c r="C16" s="8">
        <v>44.7</v>
      </c>
      <c r="D16" s="8">
        <v>74.7</v>
      </c>
      <c r="E16" s="8">
        <v>95.1</v>
      </c>
      <c r="F16" s="8">
        <v>81.5</v>
      </c>
      <c r="G16" s="8">
        <v>65.4</v>
      </c>
      <c r="H16" s="8">
        <v>55.2</v>
      </c>
      <c r="I16" s="8">
        <v>46.9</v>
      </c>
      <c r="J16" s="8">
        <v>45.7</v>
      </c>
      <c r="K16" s="8">
        <v>48.3</v>
      </c>
      <c r="L16" s="8">
        <v>47.2</v>
      </c>
      <c r="M16" s="8">
        <v>48.3</v>
      </c>
      <c r="N16" s="4"/>
    </row>
    <row r="17" spans="1:14" ht="12.75">
      <c r="A17" s="7">
        <v>2005</v>
      </c>
      <c r="B17" s="8">
        <v>53.4</v>
      </c>
      <c r="C17" s="8">
        <v>59</v>
      </c>
      <c r="D17" s="8">
        <v>89.5</v>
      </c>
      <c r="E17" s="8">
        <v>266.4</v>
      </c>
      <c r="F17" s="8">
        <v>354</v>
      </c>
      <c r="G17" s="8">
        <v>182.3</v>
      </c>
      <c r="H17" s="8">
        <v>124</v>
      </c>
      <c r="I17" s="8">
        <v>100.9</v>
      </c>
      <c r="J17" s="8">
        <v>91.7</v>
      </c>
      <c r="K17" s="8">
        <v>84.5</v>
      </c>
      <c r="L17" s="8">
        <v>77.2</v>
      </c>
      <c r="M17" s="8">
        <v>76</v>
      </c>
      <c r="N17" s="4"/>
    </row>
    <row r="18" spans="1:14" ht="12.75">
      <c r="A18" s="7">
        <v>2006</v>
      </c>
      <c r="B18" s="8">
        <v>86.6</v>
      </c>
      <c r="C18" s="8">
        <v>79.9</v>
      </c>
      <c r="D18" s="8">
        <v>123.8</v>
      </c>
      <c r="E18" s="8">
        <v>399.1</v>
      </c>
      <c r="F18" s="8">
        <v>353.4</v>
      </c>
      <c r="G18" s="8">
        <v>175.4</v>
      </c>
      <c r="H18" s="8">
        <v>133</v>
      </c>
      <c r="I18" s="8">
        <v>117.1</v>
      </c>
      <c r="J18" s="8">
        <v>98.7</v>
      </c>
      <c r="K18" s="8">
        <v>95.3</v>
      </c>
      <c r="L18" s="8">
        <v>89</v>
      </c>
      <c r="M18" s="8">
        <v>82.1</v>
      </c>
      <c r="N18" s="4"/>
    </row>
    <row r="19" spans="1:14" ht="12.75">
      <c r="A19" s="3" t="s">
        <v>17</v>
      </c>
      <c r="B19" s="18">
        <v>62</v>
      </c>
      <c r="C19" s="18">
        <v>66</v>
      </c>
      <c r="D19" s="18">
        <v>98</v>
      </c>
      <c r="E19" s="18">
        <v>178</v>
      </c>
      <c r="F19" s="18">
        <v>202</v>
      </c>
      <c r="G19" s="18">
        <v>123</v>
      </c>
      <c r="H19" s="18">
        <v>95</v>
      </c>
      <c r="I19" s="18">
        <v>83</v>
      </c>
      <c r="J19" s="18">
        <v>76</v>
      </c>
      <c r="K19" s="18">
        <v>71</v>
      </c>
      <c r="L19" s="18">
        <v>67</v>
      </c>
      <c r="M19" s="18">
        <v>65</v>
      </c>
      <c r="N19" s="4"/>
    </row>
    <row r="20" spans="1:14" ht="12.75">
      <c r="A20" s="5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4"/>
    </row>
    <row r="21" spans="1:14" ht="25.5">
      <c r="A21" s="6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"/>
    </row>
    <row r="22" spans="1:14" ht="12.75" customHeight="1">
      <c r="A22" s="15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0"/>
    </row>
    <row r="24" ht="12.75">
      <c r="M24" s="12">
        <f>AVERAGE(B19:M21)</f>
        <v>98.83333333333333</v>
      </c>
    </row>
    <row r="25" spans="3:6" ht="12.75">
      <c r="C25" t="s">
        <v>21</v>
      </c>
      <c r="E25">
        <f>SUM(F19:K21)</f>
        <v>650</v>
      </c>
      <c r="F25" s="11">
        <f>E25/E27</f>
        <v>0.5480607082630692</v>
      </c>
    </row>
    <row r="26" ht="12.75">
      <c r="C26" t="s">
        <v>22</v>
      </c>
    </row>
    <row r="27" spans="3:5" ht="12.75">
      <c r="C27" t="s">
        <v>23</v>
      </c>
      <c r="E27">
        <f>SUM(B19:M21)</f>
        <v>1186</v>
      </c>
    </row>
  </sheetData>
  <mergeCells count="18">
    <mergeCell ref="C19:C21"/>
    <mergeCell ref="D19:D21"/>
    <mergeCell ref="E19:E21"/>
    <mergeCell ref="A5:N5"/>
    <mergeCell ref="A6:A9"/>
    <mergeCell ref="B6:M6"/>
    <mergeCell ref="B7:M7"/>
    <mergeCell ref="B8:M8"/>
    <mergeCell ref="A22:M22"/>
    <mergeCell ref="J19:J21"/>
    <mergeCell ref="K19:K21"/>
    <mergeCell ref="L19:L21"/>
    <mergeCell ref="M19:M21"/>
    <mergeCell ref="F19:F21"/>
    <mergeCell ref="G19:G21"/>
    <mergeCell ref="H19:H21"/>
    <mergeCell ref="I19:I21"/>
    <mergeCell ref="B19:B2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38"/>
  <sheetViews>
    <sheetView workbookViewId="0" topLeftCell="D25">
      <selection activeCell="P26" sqref="P26"/>
    </sheetView>
  </sheetViews>
  <sheetFormatPr defaultColWidth="9.140625" defaultRowHeight="12.75"/>
  <sheetData>
    <row r="1" ht="17.25">
      <c r="A1" s="1" t="s">
        <v>0</v>
      </c>
    </row>
    <row r="2" ht="12.75">
      <c r="A2" s="2"/>
    </row>
    <row r="3" spans="1:14" ht="12.7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2.75">
      <c r="A4" s="27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4"/>
    </row>
    <row r="5" spans="1:14" ht="12.75">
      <c r="A5" s="28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"/>
    </row>
    <row r="6" spans="1:14" ht="12.75">
      <c r="A6" s="28"/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4"/>
    </row>
    <row r="7" spans="1:17" ht="25.5">
      <c r="A7" s="29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4"/>
      <c r="P7" s="14" t="s">
        <v>21</v>
      </c>
      <c r="Q7" s="14" t="s">
        <v>33</v>
      </c>
    </row>
    <row r="8" spans="1:17" ht="12.75">
      <c r="A8" s="7">
        <v>1995</v>
      </c>
      <c r="B8" s="8">
        <v>81.8</v>
      </c>
      <c r="C8" s="8">
        <v>95.1</v>
      </c>
      <c r="D8" s="8">
        <v>152.5</v>
      </c>
      <c r="E8" s="8">
        <v>215.3</v>
      </c>
      <c r="F8" s="8">
        <v>458.8</v>
      </c>
      <c r="G8" s="8">
        <v>948.3</v>
      </c>
      <c r="H8" s="8">
        <v>508</v>
      </c>
      <c r="I8" s="8">
        <v>217.3</v>
      </c>
      <c r="J8" s="8">
        <v>156.7</v>
      </c>
      <c r="K8" s="8">
        <v>145.5</v>
      </c>
      <c r="L8" s="8">
        <v>142</v>
      </c>
      <c r="M8" s="8">
        <v>132.1</v>
      </c>
      <c r="N8" s="4"/>
      <c r="P8">
        <f>AVERAGE(F8:K8)</f>
        <v>405.76666666666665</v>
      </c>
      <c r="Q8">
        <f>AVERAGE(L8:M8,B8:E8)</f>
        <v>136.46666666666667</v>
      </c>
    </row>
    <row r="9" spans="1:17" ht="12.75">
      <c r="A9" s="7">
        <v>1996</v>
      </c>
      <c r="B9" s="8">
        <v>118.5</v>
      </c>
      <c r="C9" s="8">
        <v>116</v>
      </c>
      <c r="D9" s="8">
        <v>132.3</v>
      </c>
      <c r="E9" s="8">
        <v>284.4</v>
      </c>
      <c r="F9" s="8">
        <v>717.6</v>
      </c>
      <c r="G9" s="8">
        <v>906.8</v>
      </c>
      <c r="H9" s="8">
        <v>340.2</v>
      </c>
      <c r="I9" s="8">
        <v>177.9</v>
      </c>
      <c r="J9" s="8">
        <v>137</v>
      </c>
      <c r="K9" s="8">
        <v>129.4</v>
      </c>
      <c r="L9" s="8">
        <v>130.9</v>
      </c>
      <c r="M9" s="8">
        <v>132.8</v>
      </c>
      <c r="N9" s="4"/>
      <c r="P9">
        <f aca="true" t="shared" si="0" ref="P9:P19">AVERAGE(F9:K9)</f>
        <v>401.48333333333335</v>
      </c>
      <c r="Q9">
        <f aca="true" t="shared" si="1" ref="Q9:Q19">AVERAGE(L9:M9,B9:E9)</f>
        <v>152.48333333333332</v>
      </c>
    </row>
    <row r="10" spans="1:17" ht="12.75">
      <c r="A10" s="7">
        <v>1997</v>
      </c>
      <c r="B10" s="8">
        <v>157.6</v>
      </c>
      <c r="C10" s="8">
        <v>136.1</v>
      </c>
      <c r="D10" s="8">
        <v>176.5</v>
      </c>
      <c r="E10" s="8">
        <v>327.5</v>
      </c>
      <c r="F10" s="9">
        <v>1072</v>
      </c>
      <c r="G10" s="9">
        <v>1106</v>
      </c>
      <c r="H10" s="8">
        <v>441.5</v>
      </c>
      <c r="I10" s="8">
        <v>241</v>
      </c>
      <c r="J10" s="8">
        <v>190.1</v>
      </c>
      <c r="K10" s="8">
        <v>176.2</v>
      </c>
      <c r="L10" s="8">
        <v>160.7</v>
      </c>
      <c r="M10" s="8">
        <v>142.9</v>
      </c>
      <c r="N10" s="4"/>
      <c r="P10">
        <f t="shared" si="0"/>
        <v>537.8</v>
      </c>
      <c r="Q10">
        <f t="shared" si="1"/>
        <v>183.55000000000004</v>
      </c>
    </row>
    <row r="11" spans="1:17" ht="12.75">
      <c r="A11" s="7">
        <v>1998</v>
      </c>
      <c r="B11" s="8">
        <v>137.2</v>
      </c>
      <c r="C11" s="8">
        <v>126.9</v>
      </c>
      <c r="D11" s="8">
        <v>161.7</v>
      </c>
      <c r="E11" s="8">
        <v>290.2</v>
      </c>
      <c r="F11" s="8">
        <v>685.7</v>
      </c>
      <c r="G11" s="8">
        <v>834.4</v>
      </c>
      <c r="H11" s="8">
        <v>489.5</v>
      </c>
      <c r="I11" s="8">
        <v>256</v>
      </c>
      <c r="J11" s="8">
        <v>197.2</v>
      </c>
      <c r="K11" s="8">
        <v>180.7</v>
      </c>
      <c r="L11" s="8">
        <v>167.7</v>
      </c>
      <c r="M11" s="8">
        <v>146.5</v>
      </c>
      <c r="N11" s="4"/>
      <c r="P11">
        <f t="shared" si="0"/>
        <v>440.58333333333326</v>
      </c>
      <c r="Q11">
        <f t="shared" si="1"/>
        <v>171.70000000000002</v>
      </c>
    </row>
    <row r="12" spans="1:17" ht="12.75">
      <c r="A12" s="7">
        <v>1999</v>
      </c>
      <c r="B12" s="8">
        <v>132.1</v>
      </c>
      <c r="C12" s="8">
        <v>127.4</v>
      </c>
      <c r="D12" s="8">
        <v>154.1</v>
      </c>
      <c r="E12" s="8">
        <v>281.6</v>
      </c>
      <c r="F12" s="8">
        <v>762.2</v>
      </c>
      <c r="G12" s="9">
        <v>1110</v>
      </c>
      <c r="H12" s="8">
        <v>475.5</v>
      </c>
      <c r="I12" s="8">
        <v>249.7</v>
      </c>
      <c r="J12" s="8">
        <v>179.8</v>
      </c>
      <c r="K12" s="8">
        <v>156.5</v>
      </c>
      <c r="L12" s="8">
        <v>163.2</v>
      </c>
      <c r="M12" s="8">
        <v>149.3</v>
      </c>
      <c r="N12" s="4"/>
      <c r="P12">
        <f t="shared" si="0"/>
        <v>488.95</v>
      </c>
      <c r="Q12">
        <f t="shared" si="1"/>
        <v>167.95000000000002</v>
      </c>
    </row>
    <row r="13" spans="1:17" ht="12.75">
      <c r="A13" s="7">
        <v>2000</v>
      </c>
      <c r="B13" s="8">
        <v>129.4</v>
      </c>
      <c r="C13" s="8">
        <v>121.1</v>
      </c>
      <c r="D13" s="8">
        <v>125.4</v>
      </c>
      <c r="E13" s="8">
        <v>226.3</v>
      </c>
      <c r="F13" s="8">
        <v>401.9</v>
      </c>
      <c r="G13" s="8">
        <v>278.5</v>
      </c>
      <c r="H13" s="8">
        <v>145.6</v>
      </c>
      <c r="I13" s="8">
        <v>113.3</v>
      </c>
      <c r="J13" s="8">
        <v>101</v>
      </c>
      <c r="K13" s="8">
        <v>105.6</v>
      </c>
      <c r="L13" s="8">
        <v>113.4</v>
      </c>
      <c r="M13" s="8">
        <v>100.1</v>
      </c>
      <c r="N13" s="4"/>
      <c r="P13">
        <f t="shared" si="0"/>
        <v>190.98333333333332</v>
      </c>
      <c r="Q13">
        <f t="shared" si="1"/>
        <v>135.95000000000002</v>
      </c>
    </row>
    <row r="14" spans="1:17" ht="12.75">
      <c r="A14" s="7">
        <v>2001</v>
      </c>
      <c r="B14" s="8">
        <v>87</v>
      </c>
      <c r="C14" s="8">
        <v>93.5</v>
      </c>
      <c r="D14" s="8">
        <v>111</v>
      </c>
      <c r="E14" s="8">
        <v>172.3</v>
      </c>
      <c r="F14" s="8">
        <v>367.6</v>
      </c>
      <c r="G14" s="8">
        <v>192</v>
      </c>
      <c r="H14" s="8">
        <v>112.6</v>
      </c>
      <c r="I14" s="8">
        <v>99.5</v>
      </c>
      <c r="J14" s="8">
        <v>85.2</v>
      </c>
      <c r="K14" s="8">
        <v>82.6</v>
      </c>
      <c r="L14" s="8">
        <v>88.3</v>
      </c>
      <c r="M14" s="8">
        <v>85</v>
      </c>
      <c r="N14" s="4"/>
      <c r="P14">
        <f t="shared" si="0"/>
        <v>156.58333333333334</v>
      </c>
      <c r="Q14">
        <f t="shared" si="1"/>
        <v>106.18333333333334</v>
      </c>
    </row>
    <row r="15" spans="1:17" ht="12.75">
      <c r="A15" s="7">
        <v>2002</v>
      </c>
      <c r="B15" s="8">
        <v>78.8</v>
      </c>
      <c r="C15" s="8">
        <v>79.1</v>
      </c>
      <c r="D15" s="8">
        <v>86.4</v>
      </c>
      <c r="E15" s="8">
        <v>162.8</v>
      </c>
      <c r="F15" s="8">
        <v>300.2</v>
      </c>
      <c r="G15" s="8">
        <v>295.5</v>
      </c>
      <c r="H15" s="8">
        <v>131.2</v>
      </c>
      <c r="I15" s="8">
        <v>99.5</v>
      </c>
      <c r="J15" s="8">
        <v>96.5</v>
      </c>
      <c r="K15" s="8">
        <v>92.9</v>
      </c>
      <c r="L15" s="8">
        <v>99.3</v>
      </c>
      <c r="M15" s="8">
        <v>90.6</v>
      </c>
      <c r="N15" s="4"/>
      <c r="P15">
        <f t="shared" si="0"/>
        <v>169.3</v>
      </c>
      <c r="Q15">
        <f t="shared" si="1"/>
        <v>99.5</v>
      </c>
    </row>
    <row r="16" spans="1:17" ht="12.75">
      <c r="A16" s="7">
        <v>2003</v>
      </c>
      <c r="B16" s="8">
        <v>87.4</v>
      </c>
      <c r="C16" s="8">
        <v>91.1</v>
      </c>
      <c r="D16" s="8">
        <v>105.4</v>
      </c>
      <c r="E16" s="8">
        <v>188.8</v>
      </c>
      <c r="F16" s="8">
        <v>383.5</v>
      </c>
      <c r="G16" s="8">
        <v>326.2</v>
      </c>
      <c r="H16" s="8">
        <v>128.1</v>
      </c>
      <c r="I16" s="8">
        <v>98.5</v>
      </c>
      <c r="J16" s="8">
        <v>84.7</v>
      </c>
      <c r="K16" s="8">
        <v>81.2</v>
      </c>
      <c r="L16" s="8">
        <v>85.2</v>
      </c>
      <c r="M16" s="8">
        <v>75</v>
      </c>
      <c r="N16" s="4"/>
      <c r="P16">
        <f t="shared" si="0"/>
        <v>183.70000000000002</v>
      </c>
      <c r="Q16">
        <f t="shared" si="1"/>
        <v>105.48333333333335</v>
      </c>
    </row>
    <row r="17" spans="1:17" ht="12.75">
      <c r="A17" s="7">
        <v>2004</v>
      </c>
      <c r="B17" s="8">
        <v>76</v>
      </c>
      <c r="C17" s="8">
        <v>74.5</v>
      </c>
      <c r="D17" s="8">
        <v>107.5</v>
      </c>
      <c r="E17" s="8">
        <v>188.6</v>
      </c>
      <c r="F17" s="8">
        <v>307.6</v>
      </c>
      <c r="G17" s="8">
        <v>306</v>
      </c>
      <c r="H17" s="8">
        <v>139.9</v>
      </c>
      <c r="I17" s="8">
        <v>96.5</v>
      </c>
      <c r="J17" s="8">
        <v>84.2</v>
      </c>
      <c r="K17" s="8">
        <v>83.6</v>
      </c>
      <c r="L17" s="8">
        <v>89.8</v>
      </c>
      <c r="M17" s="8">
        <v>81.4</v>
      </c>
      <c r="N17" s="4"/>
      <c r="P17">
        <f t="shared" si="0"/>
        <v>169.63333333333335</v>
      </c>
      <c r="Q17">
        <f t="shared" si="1"/>
        <v>102.96666666666665</v>
      </c>
    </row>
    <row r="18" spans="1:17" ht="12.75">
      <c r="A18" s="7">
        <v>2005</v>
      </c>
      <c r="B18" s="8">
        <v>79</v>
      </c>
      <c r="C18" s="8">
        <v>76.4</v>
      </c>
      <c r="D18" s="8">
        <v>106.5</v>
      </c>
      <c r="E18" s="8">
        <v>296.9</v>
      </c>
      <c r="F18" s="8">
        <v>801.3</v>
      </c>
      <c r="G18" s="8">
        <v>816.3</v>
      </c>
      <c r="H18" s="8">
        <v>378.8</v>
      </c>
      <c r="I18" s="8">
        <v>190.1</v>
      </c>
      <c r="J18" s="8">
        <v>150.4</v>
      </c>
      <c r="K18" s="8">
        <v>127.8</v>
      </c>
      <c r="L18" s="8">
        <v>126.5</v>
      </c>
      <c r="M18" s="8">
        <v>113.5</v>
      </c>
      <c r="N18" s="4"/>
      <c r="P18">
        <f t="shared" si="0"/>
        <v>410.78333333333336</v>
      </c>
      <c r="Q18">
        <f t="shared" si="1"/>
        <v>133.13333333333333</v>
      </c>
    </row>
    <row r="19" spans="1:17" ht="12.75">
      <c r="A19" s="7">
        <v>2006</v>
      </c>
      <c r="B19" s="8">
        <v>99.7</v>
      </c>
      <c r="C19" s="8">
        <v>105.7</v>
      </c>
      <c r="D19" s="8">
        <v>130.8</v>
      </c>
      <c r="E19" s="8">
        <v>401.4</v>
      </c>
      <c r="F19" s="9">
        <v>1038</v>
      </c>
      <c r="G19" s="8">
        <v>844.8</v>
      </c>
      <c r="H19" s="8">
        <v>324.3</v>
      </c>
      <c r="I19" s="8">
        <v>186.6</v>
      </c>
      <c r="J19" s="8">
        <v>155.3</v>
      </c>
      <c r="K19" s="8">
        <v>159.3</v>
      </c>
      <c r="L19" s="8">
        <v>158.4</v>
      </c>
      <c r="M19" s="8">
        <v>143.2</v>
      </c>
      <c r="N19" s="4"/>
      <c r="P19">
        <f t="shared" si="0"/>
        <v>451.3833333333334</v>
      </c>
      <c r="Q19">
        <f t="shared" si="1"/>
        <v>173.19999999999996</v>
      </c>
    </row>
    <row r="20" spans="1:14" ht="12.75">
      <c r="A20" s="3" t="s">
        <v>17</v>
      </c>
      <c r="B20" s="18">
        <v>105</v>
      </c>
      <c r="C20" s="18">
        <v>104</v>
      </c>
      <c r="D20" s="18">
        <v>129</v>
      </c>
      <c r="E20" s="18">
        <v>253</v>
      </c>
      <c r="F20" s="18">
        <v>608</v>
      </c>
      <c r="G20" s="18">
        <v>664</v>
      </c>
      <c r="H20" s="18">
        <v>301</v>
      </c>
      <c r="I20" s="18">
        <v>169</v>
      </c>
      <c r="J20" s="18">
        <v>135</v>
      </c>
      <c r="K20" s="18">
        <v>127</v>
      </c>
      <c r="L20" s="18">
        <v>127</v>
      </c>
      <c r="M20" s="18">
        <v>116</v>
      </c>
      <c r="N20" s="4"/>
    </row>
    <row r="21" spans="1:14" ht="12.75">
      <c r="A21" s="5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4"/>
    </row>
    <row r="22" spans="1:17" ht="25.5">
      <c r="A22" s="6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"/>
      <c r="O22">
        <f>STDEV(B20:M22)</f>
        <v>196.5532544075061</v>
      </c>
      <c r="P22">
        <f>STDEV(P8:P19)</f>
        <v>146.14620984746003</v>
      </c>
      <c r="Q22">
        <f>STDEV(Q8:Q19)</f>
        <v>30.678091443451827</v>
      </c>
    </row>
    <row r="23" spans="1:17" ht="12.75" customHeight="1">
      <c r="A23" s="15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0"/>
      <c r="P23">
        <f>COUNT(P8:P19)</f>
        <v>12</v>
      </c>
      <c r="Q23">
        <f>COUNT(Q8:Q19)</f>
        <v>12</v>
      </c>
    </row>
    <row r="24" spans="16:17" ht="12.75">
      <c r="P24">
        <f>AVERAGE(P8:P19)</f>
        <v>333.91249999999997</v>
      </c>
      <c r="Q24">
        <f>AVERAGE(Q8:Q19)</f>
        <v>139.04722222222225</v>
      </c>
    </row>
    <row r="25" spans="13:17" ht="12.75">
      <c r="M25">
        <f>AVERAGE(B20:M22)</f>
        <v>236.5</v>
      </c>
      <c r="P25" s="12">
        <f>P22/SQRT(P23)/P24</f>
        <v>0.1263468028248038</v>
      </c>
      <c r="Q25" s="12">
        <f>Q22/SQRT(Q23)/Q24</f>
        <v>0.06369060837761263</v>
      </c>
    </row>
    <row r="26" spans="3:6" ht="12.75">
      <c r="C26" t="s">
        <v>21</v>
      </c>
      <c r="E26">
        <f>SUM(F20:K22)</f>
        <v>2004</v>
      </c>
      <c r="F26" s="11">
        <f>E26/E28</f>
        <v>0.7061310782241015</v>
      </c>
    </row>
    <row r="27" ht="12.75">
      <c r="C27" t="s">
        <v>22</v>
      </c>
    </row>
    <row r="28" spans="3:5" ht="12.75">
      <c r="C28" t="s">
        <v>23</v>
      </c>
      <c r="E28">
        <f>SUM(B20:M22)</f>
        <v>2838</v>
      </c>
    </row>
    <row r="31" spans="5:9" ht="12.75">
      <c r="E31" t="s">
        <v>29</v>
      </c>
      <c r="F31" t="s">
        <v>30</v>
      </c>
      <c r="G31" t="s">
        <v>31</v>
      </c>
      <c r="I31" t="s">
        <v>32</v>
      </c>
    </row>
    <row r="32" spans="3:9" ht="12.75">
      <c r="C32" t="s">
        <v>27</v>
      </c>
      <c r="E32" s="12">
        <f>STDEV(F8:K19)</f>
        <v>293.23196362169756</v>
      </c>
      <c r="F32" s="12">
        <f>COUNT(F8:K19)</f>
        <v>72</v>
      </c>
      <c r="G32" s="12">
        <f>AVERAGE(F8:K19)</f>
        <v>333.91249999999997</v>
      </c>
      <c r="I32" s="13">
        <f>E32/SQRT(F32)/G32</f>
        <v>0.10349333529869323</v>
      </c>
    </row>
    <row r="33" spans="3:9" ht="12.75">
      <c r="C33" t="s">
        <v>28</v>
      </c>
      <c r="E33" s="12">
        <f>STDEV(B8:E19,L8:M19)</f>
        <v>64.27104132296799</v>
      </c>
      <c r="F33" s="12">
        <f>COUNT(B8:E19,L8:M19)</f>
        <v>72</v>
      </c>
      <c r="G33" s="12">
        <f>AVERAGE(B8:E19,L8:M19)</f>
        <v>139.0472222222222</v>
      </c>
      <c r="I33" s="13">
        <f>E33/SQRT(F33)/G33</f>
        <v>0.054473686980911554</v>
      </c>
    </row>
    <row r="36" spans="5:9" ht="12.75">
      <c r="E36" t="s">
        <v>29</v>
      </c>
      <c r="F36" t="s">
        <v>30</v>
      </c>
      <c r="G36" t="s">
        <v>31</v>
      </c>
      <c r="I36" t="s">
        <v>32</v>
      </c>
    </row>
    <row r="37" spans="3:9" ht="12.75">
      <c r="C37" t="s">
        <v>27</v>
      </c>
      <c r="E37" s="12">
        <f>STDEV(F20:K22)</f>
        <v>242.79209212822397</v>
      </c>
      <c r="F37" s="12">
        <v>6</v>
      </c>
      <c r="G37" s="12">
        <f>AVERAGE(F20:K22)</f>
        <v>334</v>
      </c>
      <c r="I37" s="13">
        <f>E37/SQRT(F37)/G37</f>
        <v>0.2967648399685395</v>
      </c>
    </row>
    <row r="38" spans="3:9" ht="12.75">
      <c r="C38" t="s">
        <v>28</v>
      </c>
      <c r="E38" s="12">
        <f>STDEV(B20:E22,L20:M22)</f>
        <v>56.83308895353129</v>
      </c>
      <c r="F38" s="12">
        <v>6</v>
      </c>
      <c r="G38" s="12">
        <f>AVERAGE(B20:E22,L20:M22)</f>
        <v>139</v>
      </c>
      <c r="I38" s="13">
        <f>E38/SQRT(F38)/G38</f>
        <v>0.16692094537453098</v>
      </c>
    </row>
  </sheetData>
  <mergeCells count="18">
    <mergeCell ref="A23:M23"/>
    <mergeCell ref="J20:J22"/>
    <mergeCell ref="K20:K22"/>
    <mergeCell ref="L20:L22"/>
    <mergeCell ref="M20:M22"/>
    <mergeCell ref="F20:F22"/>
    <mergeCell ref="G20:G22"/>
    <mergeCell ref="H20:H22"/>
    <mergeCell ref="I20:I22"/>
    <mergeCell ref="B20:B22"/>
    <mergeCell ref="C20:C22"/>
    <mergeCell ref="D20:D22"/>
    <mergeCell ref="E20:E22"/>
    <mergeCell ref="A3:N3"/>
    <mergeCell ref="A4:A7"/>
    <mergeCell ref="B4:M4"/>
    <mergeCell ref="B5:M5"/>
    <mergeCell ref="B6:M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egaddis</dc:creator>
  <cp:keywords/>
  <dc:description/>
  <cp:lastModifiedBy>egaddis</cp:lastModifiedBy>
  <dcterms:created xsi:type="dcterms:W3CDTF">2008-04-16T21:50:31Z</dcterms:created>
  <dcterms:modified xsi:type="dcterms:W3CDTF">2009-01-05T22:29:54Z</dcterms:modified>
  <cp:category/>
  <cp:version/>
  <cp:contentType/>
  <cp:contentStatus/>
</cp:coreProperties>
</file>